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at\サッカー部\南那須\マロニエFestival３月\2026\"/>
    </mc:Choice>
  </mc:AlternateContent>
  <xr:revisionPtr revIDLastSave="0" documentId="13_ncr:1_{B1AED80E-A0A5-4FF3-B7CF-47034795F6DE}" xr6:coauthVersionLast="47" xr6:coauthVersionMax="47" xr10:uidLastSave="{00000000-0000-0000-0000-000000000000}"/>
  <bookViews>
    <workbookView xWindow="2415" yWindow="3705" windowWidth="18915" windowHeight="14265" activeTab="1" xr2:uid="{4D0B338F-FD73-47C4-B5F0-AB5AFCBD968E}"/>
  </bookViews>
  <sheets>
    <sheet name="Setting" sheetId="2" r:id="rId1"/>
    <sheet name="Sheet1" sheetId="1" r:id="rId2"/>
  </sheets>
  <definedNames>
    <definedName name="WeekdayTable">Setting!$K$2:$O$8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K3" i="1"/>
  <c r="K4" i="1"/>
  <c r="U24" i="1"/>
  <c r="U23" i="1"/>
  <c r="U22" i="1"/>
  <c r="R3" i="1"/>
  <c r="T14" i="1"/>
  <c r="Q14" i="1"/>
  <c r="N14" i="1"/>
  <c r="F1" i="2"/>
  <c r="B20" i="1" s="1"/>
  <c r="O3" i="2"/>
  <c r="O4" i="2"/>
  <c r="O5" i="2"/>
  <c r="O6" i="2"/>
  <c r="O7" i="2"/>
  <c r="O8" i="2"/>
  <c r="O2" i="2"/>
  <c r="B4" i="2"/>
  <c r="C4" i="2" s="1"/>
  <c r="D1" i="2"/>
  <c r="A2" i="2" s="1"/>
  <c r="A3" i="2" l="1"/>
  <c r="C5" i="1"/>
  <c r="E4" i="2"/>
  <c r="D4" i="2"/>
  <c r="B22" i="1" s="1"/>
  <c r="B5" i="2"/>
  <c r="B6" i="2" l="1"/>
  <c r="C5" i="2"/>
  <c r="E5" i="2" l="1"/>
  <c r="S28" i="1" s="1"/>
  <c r="D5" i="2"/>
  <c r="C6" i="2"/>
  <c r="B7" i="2"/>
  <c r="C7" i="2" s="1"/>
  <c r="E6" i="2" l="1"/>
  <c r="D6" i="2"/>
  <c r="E7" i="2"/>
  <c r="D7" i="2"/>
  <c r="E27" i="1"/>
  <c r="B33" i="1" s="1"/>
  <c r="B23" i="1"/>
  <c r="I27" i="1" l="1"/>
  <c r="B34" i="1" s="1"/>
  <c r="B24" i="1"/>
  <c r="B30" i="1"/>
  <c r="M27" i="1"/>
</calcChain>
</file>

<file path=xl/sharedStrings.xml><?xml version="1.0" encoding="utf-8"?>
<sst xmlns="http://schemas.openxmlformats.org/spreadsheetml/2006/main" count="134" uniqueCount="97">
  <si>
    <t>サッカー部顧問様</t>
    <rPh sb="4" eb="5">
      <t>ブ</t>
    </rPh>
    <rPh sb="5" eb="7">
      <t>コモン</t>
    </rPh>
    <rPh sb="7" eb="8">
      <t>サマ</t>
    </rPh>
    <phoneticPr fontId="1"/>
  </si>
  <si>
    <t>返信先：ＴＥＡＭ大森　大森美智男</t>
    <rPh sb="0" eb="2">
      <t>ヘンシン</t>
    </rPh>
    <rPh sb="2" eb="3">
      <t>サキ</t>
    </rPh>
    <rPh sb="8" eb="10">
      <t>オオモリ</t>
    </rPh>
    <rPh sb="11" eb="13">
      <t>オオモリ</t>
    </rPh>
    <rPh sb="13" eb="16">
      <t>ミチオ</t>
    </rPh>
    <phoneticPr fontId="1"/>
  </si>
  <si>
    <t>e-mail</t>
    <phoneticPr fontId="1"/>
  </si>
  <si>
    <t>teamohmorisoccer@gmail.com</t>
    <phoneticPr fontId="1"/>
  </si>
  <si>
    <t>Mail</t>
    <phoneticPr fontId="1"/>
  </si>
  <si>
    <t>年開催</t>
    <rPh sb="0" eb="1">
      <t>ネン</t>
    </rPh>
    <rPh sb="1" eb="3">
      <t>カイサイ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</si>
  <si>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</si>
  <si>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</si>
  <si>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前日</t>
    <rPh sb="0" eb="2">
      <t>ゼンジツ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</si>
  <si>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</si>
  <si>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</si>
  <si>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</si>
  <si>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WeekdayTable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</si>
  <si>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</si>
  <si>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</si>
  <si>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</si>
  <si>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</si>
  <si>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</si>
  <si>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金</t>
    <rPh sb="0" eb="1">
      <t>カネ</t>
    </rPh>
    <phoneticPr fontId="1"/>
  </si>
  <si>
    <t>土</t>
    <rPh sb="0" eb="1">
      <t>ツチ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</si>
  <si>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</si>
  <si>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</si>
  <si>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</si>
  <si>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</si>
  <si>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</si>
  <si>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</si>
  <si>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</si>
  <si>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Mon.</t>
    <phoneticPr fontId="1"/>
  </si>
  <si>
    <t>Tue.</t>
    <phoneticPr fontId="1"/>
  </si>
  <si>
    <t>Wed.</t>
    <phoneticPr fontId="1"/>
  </si>
  <si>
    <t>Sun.</t>
    <phoneticPr fontId="1"/>
  </si>
  <si>
    <t>Thu.</t>
    <phoneticPr fontId="1"/>
  </si>
  <si>
    <t>Fri.</t>
    <phoneticPr fontId="1"/>
  </si>
  <si>
    <t>Sat.</t>
    <phoneticPr fontId="1"/>
  </si>
  <si>
    <t>曜</t>
    <rPh sb="0" eb="1">
      <t>ヨウ</t>
    </rPh>
    <phoneticPr fontId="1"/>
  </si>
  <si>
    <t>(曜)</t>
    <rPh sb="1" eb="2">
      <t>ヨウ</t>
    </rPh>
    <phoneticPr fontId="1"/>
  </si>
  <si>
    <t>Weekday</t>
    <phoneticPr fontId="1"/>
  </si>
  <si>
    <t>(Wday)</t>
    <phoneticPr fontId="1"/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</si>
  <si>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</si>
  <si>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</si>
  <si>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ふりがな</t>
    <phoneticPr fontId="1"/>
  </si>
  <si>
    <t>(チーム名)</t>
    <rPh sb="4" eb="5">
      <t>メイ</t>
    </rPh>
    <phoneticPr fontId="1"/>
  </si>
  <si>
    <t>〒　</t>
    <phoneticPr fontId="1"/>
  </si>
  <si>
    <t>監督名</t>
    <rPh sb="0" eb="2">
      <t>カントク</t>
    </rPh>
    <rPh sb="2" eb="3">
      <t>メイ</t>
    </rPh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</si>
  <si>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</si>
  <si>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</si>
  <si>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</si>
  <si>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</si>
  <si>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フィールドプレーヤー</t>
    <phoneticPr fontId="1"/>
  </si>
  <si>
    <t>ゴールキーパー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</si>
  <si>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</si>
  <si>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</si>
  <si>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宿泊希望</t>
    <rPh sb="0" eb="2">
      <t>シュクハク</t>
    </rPh>
    <rPh sb="2" eb="4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</si>
  <si>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</si>
  <si>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</si>
  <si>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幼児･児童</t>
    <rPh sb="0" eb="2">
      <t>ヨウジ</t>
    </rPh>
    <rPh sb="3" eb="5">
      <t>ジドウ</t>
    </rPh>
    <phoneticPr fontId="1"/>
  </si>
  <si>
    <t>選手(中学生)</t>
    <rPh sb="0" eb="2">
      <t>センシュ</t>
    </rPh>
    <rPh sb="3" eb="6">
      <t>チュウガクセイ</t>
    </rPh>
    <phoneticPr fontId="1"/>
  </si>
  <si>
    <t>保護者</t>
    <rPh sb="0" eb="3">
      <t>ホゴシャ</t>
    </rPh>
    <phoneticPr fontId="1"/>
  </si>
  <si>
    <t>指導者</t>
    <rPh sb="0" eb="3">
      <t>シドウシャ</t>
    </rPh>
    <phoneticPr fontId="1"/>
  </si>
  <si>
    <t>運転手</t>
    <rPh sb="0" eb="3">
      <t>ウンテンシュ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</si>
  <si>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</si>
  <si>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</si>
  <si>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弁当</t>
    <rPh sb="0" eb="2">
      <t>ベントウ</t>
    </rPh>
    <phoneticPr fontId="1"/>
  </si>
  <si>
    <t>Ａチーム</t>
    <phoneticPr fontId="1"/>
  </si>
  <si>
    <t>Ｂチーム</t>
    <phoneticPr fontId="1"/>
  </si>
  <si>
    <t>指導者懇親会</t>
    <rPh sb="0" eb="3">
      <t>シドウシャ</t>
    </rPh>
    <rPh sb="3" eb="6">
      <t>コンシンカイ</t>
    </rPh>
    <phoneticPr fontId="1"/>
  </si>
  <si>
    <t>[参加費 5,000円]</t>
    <rPh sb="1" eb="4">
      <t>サンカヒ</t>
    </rPh>
    <rPh sb="10" eb="11">
      <t>エン</t>
    </rPh>
    <phoneticPr fontId="1"/>
  </si>
  <si>
    <t>Ｂ戦希望</t>
    <rPh sb="1" eb="2">
      <t>セン</t>
    </rPh>
    <rPh sb="2" eb="4">
      <t>キボウ</t>
    </rPh>
    <phoneticPr fontId="1"/>
  </si>
  <si>
    <t>Ｂ戦指導者名</t>
    <rPh sb="1" eb="2">
      <t>セン</t>
    </rPh>
    <rPh sb="2" eb="5">
      <t>シドウシャ</t>
    </rPh>
    <rPh sb="5" eb="6">
      <t>メイ</t>
    </rPh>
    <phoneticPr fontId="1"/>
  </si>
  <si>
    <t>Ｂ戦指導者携帯</t>
    <rPh sb="1" eb="2">
      <t>セン</t>
    </rPh>
    <rPh sb="2" eb="5">
      <t>シドウシャ</t>
    </rPh>
    <rPh sb="5" eb="7">
      <t>ケイタイ</t>
    </rPh>
    <phoneticPr fontId="1"/>
  </si>
  <si>
    <t>会場：ホテル花月</t>
    <rPh sb="0" eb="2">
      <t>カイジョウ</t>
    </rPh>
    <rPh sb="6" eb="8">
      <t>カゲツ</t>
    </rPh>
    <phoneticPr fontId="1"/>
  </si>
  <si>
    <t>参加</t>
    <rPh sb="0" eb="2">
      <t>サンカ</t>
    </rPh>
    <phoneticPr fontId="1"/>
  </si>
  <si>
    <t>人数</t>
    <rPh sb="0" eb="2">
      <t>ニンズウ</t>
    </rPh>
    <phoneticPr fontId="1"/>
  </si>
  <si>
    <t>記入日</t>
    <rPh sb="0" eb="3">
      <t>キニュウビ</t>
    </rPh>
    <phoneticPr fontId="1"/>
  </si>
  <si>
    <t>TEL</t>
    <phoneticPr fontId="1"/>
  </si>
  <si>
    <t>FAX</t>
    <phoneticPr fontId="1"/>
  </si>
  <si>
    <t>監督</t>
    <rPh sb="0" eb="2">
      <t>カントク</t>
    </rPh>
    <phoneticPr fontId="1"/>
  </si>
  <si>
    <t>学校E-Mail</t>
    <rPh sb="0" eb="2">
      <t>ガッコウ</t>
    </rPh>
    <phoneticPr fontId="1"/>
  </si>
  <si>
    <t>携帯</t>
    <rPh sb="0" eb="2">
      <t>ケイタイ</t>
    </rPh>
    <phoneticPr fontId="1"/>
  </si>
  <si>
    <t>E-Mail</t>
    <phoneticPr fontId="1"/>
  </si>
  <si>
    <t>１泊２食[８,５００円税込]</t>
    <rPh sb="1" eb="2">
      <t>ハク</t>
    </rPh>
    <rPh sb="3" eb="4">
      <t>ショク</t>
    </rPh>
    <rPh sb="10" eb="11">
      <t>エン</t>
    </rPh>
    <rPh sb="11" eb="13">
      <t>ゼイコ</t>
    </rPh>
    <phoneticPr fontId="1"/>
  </si>
  <si>
    <t>※施設により若干費用が異なります。</t>
    <rPh sb="1" eb="3">
      <t>シセツ</t>
    </rPh>
    <rPh sb="6" eb="8">
      <t>ジャッカン</t>
    </rPh>
    <rPh sb="8" eb="10">
      <t>ヒヨウ</t>
    </rPh>
    <rPh sb="11" eb="12">
      <t>コト</t>
    </rPh>
    <phoneticPr fontId="1"/>
  </si>
  <si>
    <t>会場別に届けます。</t>
    <rPh sb="0" eb="3">
      <t>カイジョウベツ</t>
    </rPh>
    <rPh sb="4" eb="5">
      <t>トド</t>
    </rPh>
    <phoneticPr fontId="1"/>
  </si>
  <si>
    <t>　　予約確定時に各チームで施設に直接確認をお願いします。</t>
    <rPh sb="2" eb="4">
      <t>ヨヤク</t>
    </rPh>
    <rPh sb="4" eb="6">
      <t>カクテイ</t>
    </rPh>
    <rPh sb="6" eb="7">
      <t>ジ</t>
    </rPh>
    <rPh sb="8" eb="9">
      <t>カク</t>
    </rPh>
    <rPh sb="13" eb="15">
      <t>シセツ</t>
    </rPh>
    <rPh sb="16" eb="18">
      <t>チョクセツ</t>
    </rPh>
    <rPh sb="18" eb="20">
      <t>カクニン</t>
    </rPh>
    <rPh sb="22" eb="23">
      <t>ネガ</t>
    </rPh>
    <phoneticPr fontId="1"/>
  </si>
  <si>
    <t>(別会場を用意します　帯同する指導者がいる場合に限ります)</t>
    <rPh sb="1" eb="4">
      <t>ベツカイジョウ</t>
    </rPh>
    <rPh sb="5" eb="7">
      <t>ヨウイ</t>
    </rPh>
    <rPh sb="11" eb="13">
      <t>タイドウ</t>
    </rPh>
    <rPh sb="15" eb="18">
      <t>シドウシャ</t>
    </rPh>
    <rPh sb="21" eb="23">
      <t>バアイ</t>
    </rPh>
    <rPh sb="24" eb="25">
      <t>カギ</t>
    </rPh>
    <phoneticPr fontId="1"/>
  </si>
  <si>
    <t>個</t>
    <rPh sb="0" eb="1">
      <t>コ</t>
    </rPh>
    <phoneticPr fontId="1"/>
  </si>
  <si>
    <t>　</t>
    <phoneticPr fontId="1"/>
  </si>
  <si>
    <t>申込締切日</t>
    <rPh sb="0" eb="2">
      <t>モウシコミ</t>
    </rPh>
    <rPh sb="2" eb="5">
      <t>シメキリビ</t>
    </rPh>
    <phoneticPr fontId="1"/>
  </si>
  <si>
    <t>FAXの場合：０２８７－８８－２８１５へ</t>
    <rPh sb="4" eb="6">
      <t>バアイ</t>
    </rPh>
    <phoneticPr fontId="1"/>
  </si>
  <si>
    <t>既定色：白，
橙，灰，青，緑，
水，桃，紫，黄</t>
    <rPh sb="0" eb="3">
      <t>キテイショク</t>
    </rPh>
    <rPh sb="4" eb="5">
      <t>シロ</t>
    </rPh>
    <rPh sb="7" eb="8">
      <t>ダイダイ</t>
    </rPh>
    <rPh sb="9" eb="10">
      <t>ハイ</t>
    </rPh>
    <rPh sb="11" eb="12">
      <t>アオ</t>
    </rPh>
    <rPh sb="13" eb="14">
      <t>ミドリ</t>
    </rPh>
    <rPh sb="16" eb="17">
      <t>ミズ</t>
    </rPh>
    <rPh sb="18" eb="19">
      <t>モモ</t>
    </rPh>
    <rPh sb="20" eb="21">
      <t>ムラサキ</t>
    </rPh>
    <rPh sb="22" eb="23">
      <t>キ</t>
    </rPh>
    <phoneticPr fontId="1"/>
  </si>
  <si>
    <t>主催者　ＴＥＡＭ大森　代表　大森美智男</t>
    <rPh sb="0" eb="3">
      <t>シュサイシャ</t>
    </rPh>
    <rPh sb="8" eb="10">
      <t>オオモリ</t>
    </rPh>
    <rPh sb="11" eb="13">
      <t>ダイヒョウ</t>
    </rPh>
    <rPh sb="14" eb="16">
      <t>オオモリ</t>
    </rPh>
    <rPh sb="16" eb="19">
      <t>ミチオ</t>
    </rPh>
    <phoneticPr fontId="1"/>
  </si>
  <si>
    <t>住所　〒３２１－０５３３　栃木県那須烏山市南大和久４２８－７</t>
    <rPh sb="0" eb="2">
      <t>ジュウショ</t>
    </rPh>
    <rPh sb="13" eb="25">
      <t>321-0533</t>
    </rPh>
    <phoneticPr fontId="1"/>
  </si>
  <si>
    <t>電話・ＦＡＸ　０２８７－８８－２８１５</t>
    <rPh sb="0" eb="2">
      <t>デンワ</t>
    </rPh>
    <phoneticPr fontId="1"/>
  </si>
  <si>
    <t>携帯電話　０９０－８８１５－０４１３</t>
    <rPh sb="0" eb="4">
      <t>ケイタイデンワ</t>
    </rPh>
    <phoneticPr fontId="1"/>
  </si>
  <si>
    <t>ＴＥＡＭ大森 事務局　平 山  義 勝 teamohmorisoccer@gmail.com</t>
    <rPh sb="4" eb="6">
      <t>オオモリ</t>
    </rPh>
    <rPh sb="7" eb="10">
      <t>ジムキョク</t>
    </rPh>
    <rPh sb="11" eb="19">
      <t>クイ</t>
    </rPh>
    <phoneticPr fontId="1"/>
  </si>
  <si>
    <t>７００円(税込み)</t>
    <rPh sb="3" eb="4">
      <t>エン</t>
    </rPh>
    <rPh sb="5" eb="7">
      <t>ゼイコ</t>
    </rPh>
    <phoneticPr fontId="1"/>
  </si>
  <si>
    <t>2026/2/12(Thu)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</si>
</sst>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u/>
      <sz val="16"/>
      <color theme="10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  <font>
      <b/>
      <sz val="14"/>
      <color theme="1"/>
      <name val="Arial Black"/>
      <family val="2"/>
    </font>
    <font>
      <b/>
      <sz val="16"/>
      <color theme="1"/>
      <name val="游ゴシック"/>
      <family val="2"/>
      <charset val="128"/>
      <scheme val="minor"/>
    </font>
    <font>
      <sz val="16"/>
      <color theme="5" tint="-0.249977111117893"/>
      <name val="ＭＳ Ｐゴシック"/>
      <family val="3"/>
      <charset val="128"/>
    </font>
    <font>
      <sz val="11"/>
      <color theme="5" tint="-0.249977111117893"/>
      <name val="ＭＳ Ｐゴシック"/>
      <family val="3"/>
      <charset val="128"/>
    </font>
    <font>
      <sz val="11"/>
      <color theme="5" tint="-0.249977111117893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7">
    <border>
      <left/>
      <right/>
      <top/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 style="medium">
        <color theme="6"/>
      </bottom>
      <diagonal/>
    </border>
    <border>
      <left style="medium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hair">
        <color theme="6"/>
      </bottom>
      <diagonal/>
    </border>
    <border>
      <left style="thin">
        <color theme="6"/>
      </left>
      <right style="thin">
        <color theme="6"/>
      </right>
      <top style="hair">
        <color theme="6"/>
      </top>
      <bottom style="hair">
        <color theme="6"/>
      </bottom>
      <diagonal/>
    </border>
    <border>
      <left style="thin">
        <color theme="6"/>
      </left>
      <right style="thin">
        <color theme="6"/>
      </right>
      <top style="hair">
        <color theme="6"/>
      </top>
      <bottom style="thin">
        <color theme="6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ck">
        <color theme="4"/>
      </bottom>
      <diagonal/>
    </border>
    <border>
      <left style="thick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 style="thick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ck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ck">
        <color theme="5"/>
      </top>
      <bottom style="thin">
        <color theme="5"/>
      </bottom>
      <diagonal/>
    </border>
    <border>
      <left/>
      <right/>
      <top/>
      <bottom style="medium">
        <color theme="6"/>
      </bottom>
      <diagonal/>
    </border>
    <border>
      <left style="thin">
        <color theme="5"/>
      </left>
      <right/>
      <top style="thin">
        <color theme="5"/>
      </top>
      <bottom style="thick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ck">
        <color theme="5"/>
      </right>
      <top style="thin">
        <color theme="5"/>
      </top>
      <bottom/>
      <diagonal/>
    </border>
    <border>
      <left style="thick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ck">
        <color theme="5"/>
      </right>
      <top/>
      <bottom/>
      <diagonal/>
    </border>
    <border>
      <left style="thick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ck">
        <color theme="5"/>
      </right>
      <top/>
      <bottom style="thin">
        <color theme="5"/>
      </bottom>
      <diagonal/>
    </border>
    <border>
      <left/>
      <right/>
      <top style="thin">
        <color theme="5"/>
      </top>
      <bottom style="thick">
        <color theme="5"/>
      </bottom>
      <diagonal/>
    </border>
    <border>
      <left/>
      <right style="thick">
        <color theme="5"/>
      </right>
      <top style="thin">
        <color theme="5"/>
      </top>
      <bottom style="thick">
        <color theme="5"/>
      </bottom>
      <diagonal/>
    </border>
    <border>
      <left style="thick">
        <color theme="8"/>
      </left>
      <right style="thin">
        <color theme="8"/>
      </right>
      <top style="thick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ck">
        <color theme="8"/>
      </top>
      <bottom style="thin">
        <color theme="8"/>
      </bottom>
      <diagonal/>
    </border>
    <border>
      <left style="thick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ck">
        <color theme="8"/>
      </right>
      <top style="thin">
        <color theme="8"/>
      </top>
      <bottom style="thin">
        <color theme="8"/>
      </bottom>
      <diagonal/>
    </border>
    <border>
      <left style="thick">
        <color theme="8"/>
      </left>
      <right style="thin">
        <color theme="8"/>
      </right>
      <top style="thin">
        <color theme="8"/>
      </top>
      <bottom style="thick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ck">
        <color theme="8"/>
      </bottom>
      <diagonal/>
    </border>
    <border>
      <left style="thin">
        <color theme="8"/>
      </left>
      <right style="thick">
        <color theme="8"/>
      </right>
      <top style="thin">
        <color theme="8"/>
      </top>
      <bottom style="thick">
        <color theme="8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thick">
        <color theme="4"/>
      </right>
      <top/>
      <bottom style="medium">
        <color theme="4"/>
      </bottom>
      <diagonal/>
    </border>
    <border>
      <left/>
      <right/>
      <top style="thick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medium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 style="thick">
        <color theme="5"/>
      </right>
      <top style="medium">
        <color theme="5"/>
      </top>
      <bottom/>
      <diagonal/>
    </border>
    <border>
      <left style="thick">
        <color theme="5"/>
      </left>
      <right style="thin">
        <color theme="5"/>
      </right>
      <top/>
      <bottom style="thick">
        <color theme="5"/>
      </bottom>
      <diagonal/>
    </border>
    <border>
      <left style="thin">
        <color theme="5"/>
      </left>
      <right style="thin">
        <color theme="5"/>
      </right>
      <top/>
      <bottom style="thick">
        <color theme="5"/>
      </bottom>
      <diagonal/>
    </border>
    <border>
      <left style="thin">
        <color theme="5"/>
      </left>
      <right/>
      <top/>
      <bottom style="thick">
        <color theme="5"/>
      </bottom>
      <diagonal/>
    </border>
    <border>
      <left style="thick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 style="thin">
        <color theme="5"/>
      </right>
      <top style="medium">
        <color theme="5"/>
      </top>
      <bottom style="thin">
        <color theme="5"/>
      </bottom>
      <diagonal/>
    </border>
    <border>
      <left/>
      <right style="thick">
        <color theme="5"/>
      </right>
      <top style="medium">
        <color theme="5"/>
      </top>
      <bottom style="thin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/>
      <right style="thick">
        <color theme="5"/>
      </right>
      <top style="thin">
        <color theme="5"/>
      </top>
      <bottom style="medium">
        <color theme="5"/>
      </bottom>
      <diagonal/>
    </border>
    <border>
      <left style="thin">
        <color theme="8"/>
      </left>
      <right style="thick">
        <color theme="3" tint="0.24994659260841701"/>
      </right>
      <top style="thick">
        <color theme="8"/>
      </top>
      <bottom style="thin">
        <color theme="8"/>
      </bottom>
      <diagonal/>
    </border>
    <border>
      <left style="thick">
        <color theme="3" tint="0.24994659260841701"/>
      </left>
      <right style="thick">
        <color theme="3" tint="0.24994659260841701"/>
      </right>
      <top style="thick">
        <color theme="8"/>
      </top>
      <bottom style="thin">
        <color theme="8"/>
      </bottom>
      <diagonal/>
    </border>
    <border>
      <left style="thick">
        <color theme="3" tint="0.24994659260841701"/>
      </left>
      <right style="thin">
        <color theme="5"/>
      </right>
      <top style="thin">
        <color theme="5"/>
      </top>
      <bottom style="thick">
        <color theme="5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6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67" xfId="0" applyFont="1" applyBorder="1">
      <alignment vertical="center"/>
    </xf>
    <xf numFmtId="0" fontId="9" fillId="0" borderId="96" xfId="0" applyFont="1" applyBorder="1">
      <alignment vertical="center"/>
    </xf>
    <xf numFmtId="0" fontId="9" fillId="0" borderId="102" xfId="0" applyFont="1" applyBorder="1">
      <alignment vertical="center"/>
    </xf>
    <xf numFmtId="0" fontId="6" fillId="0" borderId="106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55" xfId="0" applyBorder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wrapText="1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04" xfId="0" applyFont="1" applyBorder="1" applyAlignment="1">
      <alignment vertical="center" shrinkToFit="1"/>
    </xf>
    <xf numFmtId="0" fontId="0" fillId="0" borderId="105" xfId="0" applyBorder="1" applyAlignment="1">
      <alignment vertical="center" shrinkToFit="1"/>
    </xf>
    <xf numFmtId="0" fontId="23" fillId="0" borderId="57" xfId="0" applyFont="1" applyBorder="1" applyAlignment="1">
      <alignment vertical="center" shrinkToFit="1"/>
    </xf>
    <xf numFmtId="0" fontId="24" fillId="0" borderId="58" xfId="0" applyFont="1" applyBorder="1" applyAlignment="1">
      <alignment vertical="center" shrinkToFit="1"/>
    </xf>
    <xf numFmtId="0" fontId="24" fillId="0" borderId="59" xfId="0" applyFont="1" applyBorder="1" applyAlignment="1">
      <alignment vertical="center" shrinkToFit="1"/>
    </xf>
    <xf numFmtId="0" fontId="23" fillId="0" borderId="60" xfId="0" applyFont="1" applyBorder="1" applyAlignment="1">
      <alignment vertical="center" shrinkToFit="1"/>
    </xf>
    <xf numFmtId="0" fontId="24" fillId="0" borderId="61" xfId="0" applyFont="1" applyBorder="1" applyAlignment="1">
      <alignment vertical="center" shrinkToFit="1"/>
    </xf>
    <xf numFmtId="0" fontId="24" fillId="0" borderId="62" xfId="0" applyFont="1" applyBorder="1" applyAlignment="1">
      <alignment vertical="center" shrinkToFit="1"/>
    </xf>
    <xf numFmtId="0" fontId="23" fillId="0" borderId="63" xfId="0" applyFont="1" applyBorder="1" applyAlignment="1">
      <alignment vertical="center" shrinkToFit="1"/>
    </xf>
    <xf numFmtId="0" fontId="24" fillId="0" borderId="64" xfId="0" applyFont="1" applyBorder="1" applyAlignment="1">
      <alignment vertical="center" shrinkToFit="1"/>
    </xf>
    <xf numFmtId="0" fontId="24" fillId="0" borderId="65" xfId="0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6" fillId="0" borderId="84" xfId="0" applyFont="1" applyBorder="1" applyAlignment="1">
      <alignment vertical="center" shrinkToFit="1"/>
    </xf>
    <xf numFmtId="0" fontId="0" fillId="0" borderId="84" xfId="0" applyBorder="1" applyAlignment="1">
      <alignment vertical="center" shrinkToFit="1"/>
    </xf>
    <xf numFmtId="0" fontId="6" fillId="0" borderId="89" xfId="0" applyFont="1" applyBorder="1" applyAlignment="1">
      <alignment vertical="center" shrinkToFit="1"/>
    </xf>
    <xf numFmtId="0" fontId="0" fillId="0" borderId="90" xfId="0" applyBorder="1" applyAlignment="1">
      <alignment vertical="center" shrinkToFit="1"/>
    </xf>
    <xf numFmtId="0" fontId="0" fillId="0" borderId="91" xfId="0" applyBorder="1" applyAlignment="1">
      <alignment vertical="center" shrinkToFit="1"/>
    </xf>
    <xf numFmtId="0" fontId="6" fillId="0" borderId="86" xfId="0" applyFont="1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13" fillId="0" borderId="68" xfId="0" applyFont="1" applyBorder="1" applyAlignment="1">
      <alignment vertical="center" shrinkToFit="1"/>
    </xf>
    <xf numFmtId="0" fontId="13" fillId="0" borderId="69" xfId="0" applyFont="1" applyBorder="1" applyAlignment="1">
      <alignment vertical="center" shrinkToFit="1"/>
    </xf>
    <xf numFmtId="0" fontId="22" fillId="0" borderId="48" xfId="0" applyFont="1" applyBorder="1" applyAlignment="1">
      <alignment vertical="center" shrinkToFit="1"/>
    </xf>
    <xf numFmtId="0" fontId="22" fillId="0" borderId="49" xfId="0" applyFont="1" applyBorder="1" applyAlignment="1">
      <alignment vertical="center" shrinkToFit="1"/>
    </xf>
    <xf numFmtId="0" fontId="22" fillId="0" borderId="50" xfId="0" applyFont="1" applyBorder="1" applyAlignment="1">
      <alignment vertical="center" shrinkToFit="1"/>
    </xf>
    <xf numFmtId="0" fontId="13" fillId="0" borderId="4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85" xfId="0" applyBorder="1" applyAlignment="1">
      <alignment vertical="center" shrinkToFit="1"/>
    </xf>
    <xf numFmtId="0" fontId="6" fillId="0" borderId="71" xfId="0" applyFont="1" applyBorder="1" applyAlignment="1">
      <alignment vertical="center" shrinkToFit="1"/>
    </xf>
    <xf numFmtId="0" fontId="0" fillId="0" borderId="71" xfId="0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6" fillId="0" borderId="74" xfId="0" applyFont="1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75" xfId="0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5" fillId="0" borderId="0" xfId="0" applyFont="1" applyAlignment="1">
      <alignment vertical="top" shrinkToFit="1"/>
    </xf>
    <xf numFmtId="0" fontId="7" fillId="0" borderId="0" xfId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94" xfId="0" applyFont="1" applyBorder="1" applyAlignment="1">
      <alignment horizontal="center" vertical="center" shrinkToFit="1"/>
    </xf>
    <xf numFmtId="0" fontId="3" fillId="0" borderId="95" xfId="0" applyFont="1" applyBorder="1" applyAlignment="1">
      <alignment horizontal="center" vertical="center" shrinkToFit="1"/>
    </xf>
    <xf numFmtId="0" fontId="3" fillId="0" borderId="100" xfId="0" applyFont="1" applyBorder="1" applyAlignment="1">
      <alignment vertical="center" shrinkToFit="1"/>
    </xf>
    <xf numFmtId="0" fontId="3" fillId="0" borderId="101" xfId="0" applyFont="1" applyBorder="1" applyAlignment="1">
      <alignment vertical="center" shrinkToFit="1"/>
    </xf>
    <xf numFmtId="0" fontId="9" fillId="0" borderId="96" xfId="0" applyFont="1" applyBorder="1" applyAlignment="1">
      <alignment vertical="center" shrinkToFit="1"/>
    </xf>
    <xf numFmtId="0" fontId="0" fillId="0" borderId="102" xfId="0" applyBorder="1" applyAlignment="1">
      <alignment vertical="center" shrinkToFit="1"/>
    </xf>
    <xf numFmtId="0" fontId="12" fillId="0" borderId="94" xfId="0" applyFont="1" applyBorder="1" applyAlignment="1">
      <alignment vertical="center" shrinkToFit="1"/>
    </xf>
    <xf numFmtId="0" fontId="9" fillId="0" borderId="97" xfId="0" applyFont="1" applyBorder="1" applyAlignment="1">
      <alignment vertical="center" shrinkToFit="1"/>
    </xf>
    <xf numFmtId="0" fontId="0" fillId="0" borderId="103" xfId="0" applyBorder="1" applyAlignment="1">
      <alignment vertical="center" shrinkToFit="1"/>
    </xf>
    <xf numFmtId="0" fontId="6" fillId="0" borderId="70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0" fillId="0" borderId="88" xfId="0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0" fillId="0" borderId="99" xfId="0" applyBorder="1" applyAlignment="1">
      <alignment horizontal="center" vertical="center" shrinkToFit="1"/>
    </xf>
    <xf numFmtId="0" fontId="6" fillId="0" borderId="51" xfId="0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84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2" fillId="0" borderId="100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shrinkToFit="1"/>
    </xf>
    <xf numFmtId="0" fontId="13" fillId="0" borderId="76" xfId="0" applyFont="1" applyBorder="1" applyAlignment="1">
      <alignment vertical="center" shrinkToFit="1"/>
    </xf>
    <xf numFmtId="0" fontId="13" fillId="0" borderId="77" xfId="0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81" xfId="0" applyBorder="1" applyAlignment="1">
      <alignment vertical="center" shrinkToFit="1"/>
    </xf>
    <xf numFmtId="0" fontId="6" fillId="0" borderId="78" xfId="0" applyFont="1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6" fillId="0" borderId="82" xfId="0" applyFont="1" applyBorder="1" applyAlignment="1">
      <alignment vertical="center" shrinkToFit="1"/>
    </xf>
    <xf numFmtId="0" fontId="0" fillId="0" borderId="82" xfId="0" applyBorder="1" applyAlignment="1">
      <alignment vertical="center" shrinkToFit="1"/>
    </xf>
    <xf numFmtId="0" fontId="0" fillId="0" borderId="83" xfId="0" applyBorder="1" applyAlignment="1">
      <alignment vertical="center" shrinkToFit="1"/>
    </xf>
    <xf numFmtId="0" fontId="12" fillId="0" borderId="77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C000"/>
        </patternFill>
      </fill>
    </dxf>
    <dxf>
      <font>
        <color auto="1"/>
      </font>
      <fill>
        <patternFill>
          <bgColor rgb="FFFF99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amohmorisocc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500A-8C24-4688-B431-EB32AF110932}">
  <dimension ref="A1:P9"/>
  <sheetViews>
    <sheetView workbookViewId="0">
      <selection activeCell="D7" sqref="D7"/>
    </sheetView>
  </sheetViews>
  <sheetFormatPr defaultRowHeight="18.75" x14ac:dyDescent="0.4"/>
  <cols>
    <col min="1" max="1" width="10.25" bestFit="1" customWidth="1"/>
    <col min="2" max="2" width="11.375" customWidth="1"/>
    <col min="10" max="10" width="3.375" customWidth="1"/>
    <col min="11" max="15" width="6.875" customWidth="1"/>
    <col min="16" max="16" width="3.375" customWidth="1"/>
  </cols>
  <sheetData>
    <row r="1" spans="1:16" x14ac:dyDescent="0.4">
      <c r="A1">
        <v>2026</v>
      </c>
      <c r="B1" t="s">
        <v>5</v>
      </c>
      <c r="C1" t="s">
        <v>6</v>
      </c>
      <c r="D1">
        <f>A1-2001</f>
        <v>25</v>
      </c>
      <c r="E1" t="s">
        <v>7</v>
      </c>
      <c r="F1" t="str">
        <f>"令和"&amp;DBCS(A1-2018)&amp;"年"</f>
        <v>令和８年</v>
      </c>
      <c r="J1" s="2"/>
      <c r="K1" s="2" t="s">
        <v>12</v>
      </c>
      <c r="L1" s="2" t="s">
        <v>34</v>
      </c>
      <c r="M1" s="2" t="s">
        <v>35</v>
      </c>
      <c r="N1" s="2" t="s">
        <v>36</v>
      </c>
      <c r="O1" s="2" t="s">
        <v>37</v>
      </c>
      <c r="P1" s="2"/>
    </row>
    <row r="2" spans="1:16" x14ac:dyDescent="0.4">
      <c r="A2" t="str">
        <f>"第"&amp;DBCS(D1)&amp;"回 マロニエサッカーフェスティバル"</f>
        <v>第２５回 マロニエサッカーフェスティバル</v>
      </c>
      <c r="J2" s="2"/>
      <c r="K2" s="3">
        <v>1</v>
      </c>
      <c r="L2" s="3" t="s">
        <v>13</v>
      </c>
      <c r="M2" s="3" t="s">
        <v>20</v>
      </c>
      <c r="N2" s="3" t="s">
        <v>30</v>
      </c>
      <c r="O2" s="3" t="str">
        <f>"("&amp;LEFT(N2,3)&amp;")"</f>
        <v>(Sun)</v>
      </c>
      <c r="P2" s="2"/>
    </row>
    <row r="3" spans="1:16" x14ac:dyDescent="0.4">
      <c r="A3" t="str">
        <f>A2&amp;" 東日本大会"</f>
        <v>第２５回 マロニエサッカーフェスティバル 東日本大会</v>
      </c>
      <c r="J3" s="2"/>
      <c r="K3" s="3">
        <v>2</v>
      </c>
      <c r="L3" s="3" t="s">
        <v>14</v>
      </c>
      <c r="M3" s="3" t="s">
        <v>21</v>
      </c>
      <c r="N3" s="3" t="s">
        <v>27</v>
      </c>
      <c r="O3" s="3" t="str">
        <f t="shared" ref="O3:O8" si="0">"("&amp;LEFT(N3,3)&amp;")"</f>
        <v>(Mon)</v>
      </c>
      <c r="P3" s="2"/>
    </row>
    <row r="4" spans="1:16" x14ac:dyDescent="0.4">
      <c r="A4" t="s">
        <v>8</v>
      </c>
      <c r="B4" s="1">
        <f>DATE(A1,3,26)</f>
        <v>46107</v>
      </c>
      <c r="C4" t="str">
        <f>VLOOKUP(WEEKDAY(B4),WeekdayTable,3,FALSE)</f>
        <v>(木)</v>
      </c>
      <c r="D4" t="str">
        <f>"３／２６"&amp;C4</f>
        <v>３／２６(木)</v>
      </c>
      <c r="E4" t="str">
        <f>"３月２６日"&amp;C4</f>
        <v>３月２６日(木)</v>
      </c>
      <c r="J4" s="2"/>
      <c r="K4" s="3">
        <v>3</v>
      </c>
      <c r="L4" s="3" t="s">
        <v>15</v>
      </c>
      <c r="M4" s="3" t="s">
        <v>22</v>
      </c>
      <c r="N4" s="3" t="s">
        <v>28</v>
      </c>
      <c r="O4" s="3" t="str">
        <f t="shared" si="0"/>
        <v>(Tue)</v>
      </c>
      <c r="P4" s="2"/>
    </row>
    <row r="5" spans="1:16" x14ac:dyDescent="0.4">
      <c r="A5" t="s">
        <v>9</v>
      </c>
      <c r="B5" s="1">
        <f>B4+1</f>
        <v>46108</v>
      </c>
      <c r="C5" t="str">
        <f>VLOOKUP(WEEKDAY(B5),WeekdayTable,3,FALSE)</f>
        <v>(金)</v>
      </c>
      <c r="D5" t="str">
        <f>"３／２７"&amp;C5</f>
        <v>３／２７(金)</v>
      </c>
      <c r="E5" t="str">
        <f>"３月２７日"&amp;C5</f>
        <v>３月２７日(金)</v>
      </c>
      <c r="J5" s="2"/>
      <c r="K5" s="3">
        <v>4</v>
      </c>
      <c r="L5" s="3" t="s">
        <v>16</v>
      </c>
      <c r="M5" s="3" t="s">
        <v>23</v>
      </c>
      <c r="N5" s="3" t="s">
        <v>29</v>
      </c>
      <c r="O5" s="3" t="str">
        <f t="shared" si="0"/>
        <v>(Wed)</v>
      </c>
      <c r="P5" s="2"/>
    </row>
    <row r="6" spans="1:16" x14ac:dyDescent="0.4">
      <c r="A6" t="s">
        <v>10</v>
      </c>
      <c r="B6" s="1">
        <f>B5+1</f>
        <v>46109</v>
      </c>
      <c r="C6" t="str">
        <f>VLOOKUP(WEEKDAY(B6),WeekdayTable,3,FALSE)</f>
        <v>(土)</v>
      </c>
      <c r="D6" t="str">
        <f>"３／２８"&amp;C6</f>
        <v>３／２８(土)</v>
      </c>
      <c r="E6" t="str">
        <f>"３月２８日"&amp;C6</f>
        <v>３月２８日(土)</v>
      </c>
      <c r="J6" s="2"/>
      <c r="K6" s="3">
        <v>5</v>
      </c>
      <c r="L6" s="3" t="s">
        <v>17</v>
      </c>
      <c r="M6" s="3" t="s">
        <v>24</v>
      </c>
      <c r="N6" s="3" t="s">
        <v>31</v>
      </c>
      <c r="O6" s="3" t="str">
        <f t="shared" si="0"/>
        <v>(Thu)</v>
      </c>
      <c r="P6" s="2"/>
    </row>
    <row r="7" spans="1:16" x14ac:dyDescent="0.4">
      <c r="A7" t="s">
        <v>11</v>
      </c>
      <c r="B7" s="1">
        <f>B6+1</f>
        <v>46110</v>
      </c>
      <c r="C7" t="str">
        <f>VLOOKUP(WEEKDAY(B7),WeekdayTable,3,FALSE)</f>
        <v>(日)</v>
      </c>
      <c r="D7" t="str">
        <f>"３／２９"&amp;C7</f>
        <v>３／２９(日)</v>
      </c>
      <c r="E7" t="str">
        <f>"３月２９日"&amp;C7</f>
        <v>３月２９日(日)</v>
      </c>
      <c r="J7" s="2"/>
      <c r="K7" s="3">
        <v>6</v>
      </c>
      <c r="L7" s="3" t="s">
        <v>18</v>
      </c>
      <c r="M7" s="3" t="s">
        <v>25</v>
      </c>
      <c r="N7" s="3" t="s">
        <v>32</v>
      </c>
      <c r="O7" s="3" t="str">
        <f t="shared" si="0"/>
        <v>(Fri)</v>
      </c>
      <c r="P7" s="2"/>
    </row>
    <row r="8" spans="1:16" x14ac:dyDescent="0.4">
      <c r="J8" s="2"/>
      <c r="K8" s="3">
        <v>7</v>
      </c>
      <c r="L8" s="3" t="s">
        <v>19</v>
      </c>
      <c r="M8" s="3" t="s">
        <v>26</v>
      </c>
      <c r="N8" s="3" t="s">
        <v>33</v>
      </c>
      <c r="O8" s="3" t="str">
        <f t="shared" si="0"/>
        <v>(Sat)</v>
      </c>
      <c r="P8" s="2"/>
    </row>
    <row r="9" spans="1:16" x14ac:dyDescent="0.4">
      <c r="J9" s="2"/>
      <c r="K9" s="2"/>
      <c r="L9" s="2"/>
      <c r="M9" s="2"/>
      <c r="N9" s="2"/>
      <c r="O9" s="2"/>
      <c r="P9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14C0-4885-4E67-BA1B-E251DDE64BCA}">
  <dimension ref="A1:V40"/>
  <sheetViews>
    <sheetView tabSelected="1" workbookViewId="0">
      <selection activeCell="T30" sqref="T30:V31"/>
    </sheetView>
  </sheetViews>
  <sheetFormatPr defaultRowHeight="18.75" x14ac:dyDescent="0.4"/>
  <cols>
    <col min="1" max="1" width="1.125" customWidth="1"/>
    <col min="2" max="3" width="6" customWidth="1"/>
    <col min="4" max="4" width="5.875" customWidth="1"/>
    <col min="5" max="5" width="4.625" customWidth="1"/>
    <col min="6" max="6" width="3" customWidth="1"/>
    <col min="7" max="7" width="4.625" customWidth="1"/>
    <col min="8" max="8" width="3" customWidth="1"/>
    <col min="9" max="9" width="4.625" customWidth="1"/>
    <col min="10" max="10" width="3" customWidth="1"/>
    <col min="11" max="11" width="4.625" customWidth="1"/>
    <col min="12" max="12" width="3" customWidth="1"/>
    <col min="13" max="13" width="4.625" customWidth="1"/>
    <col min="14" max="14" width="3" customWidth="1"/>
    <col min="15" max="15" width="4.625" customWidth="1"/>
    <col min="16" max="16" width="3" customWidth="1"/>
    <col min="17" max="17" width="4.625" customWidth="1"/>
    <col min="18" max="18" width="3" customWidth="1"/>
    <col min="19" max="19" width="4.625" customWidth="1"/>
    <col min="20" max="20" width="3" customWidth="1"/>
    <col min="21" max="21" width="4.625" customWidth="1"/>
    <col min="22" max="22" width="3" customWidth="1"/>
    <col min="23" max="25" width="1.125" customWidth="1"/>
  </cols>
  <sheetData>
    <row r="1" spans="1:22" ht="8.25" customHeigh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20.25" customHeight="1" x14ac:dyDescent="0.4">
      <c r="A2" s="6"/>
      <c r="B2" s="119" t="s">
        <v>0</v>
      </c>
      <c r="C2" s="119"/>
      <c r="D2" s="119"/>
      <c r="E2" s="119"/>
      <c r="F2" s="119"/>
      <c r="G2" s="119"/>
      <c r="H2" s="119"/>
      <c r="I2" s="119"/>
      <c r="J2" s="34"/>
      <c r="K2" s="118" t="s">
        <v>88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ht="19.5" customHeight="1" x14ac:dyDescent="0.4">
      <c r="A3" s="6"/>
      <c r="B3" s="119" t="s">
        <v>1</v>
      </c>
      <c r="C3" s="119"/>
      <c r="D3" s="119"/>
      <c r="E3" s="119"/>
      <c r="F3" s="119"/>
      <c r="G3" s="119"/>
      <c r="H3" s="119"/>
      <c r="I3" s="119"/>
      <c r="J3" s="34"/>
      <c r="K3" s="166" t="str">
        <f>S34</f>
        <v>2026/2/12(Thu)</v>
      </c>
      <c r="L3" s="166"/>
      <c r="M3" s="166"/>
      <c r="N3" s="34"/>
      <c r="O3" s="34"/>
      <c r="P3" s="33" t="s">
        <v>73</v>
      </c>
      <c r="Q3" s="34"/>
      <c r="R3" s="36">
        <f ca="1">TODAY()</f>
        <v>46000</v>
      </c>
      <c r="S3" s="34"/>
      <c r="T3" s="34"/>
      <c r="U3" s="34"/>
      <c r="V3" s="34"/>
    </row>
    <row r="4" spans="1:22" ht="19.5" thickBot="1" x14ac:dyDescent="0.45">
      <c r="A4" s="6"/>
      <c r="B4" s="5" t="s">
        <v>2</v>
      </c>
      <c r="C4" s="120" t="s">
        <v>3</v>
      </c>
      <c r="D4" s="121"/>
      <c r="E4" s="121"/>
      <c r="F4" s="121"/>
      <c r="G4" s="121"/>
      <c r="H4" s="121"/>
      <c r="I4" s="121"/>
      <c r="J4" s="34"/>
      <c r="K4" s="167" t="str">
        <f>S33</f>
        <v>申込締切日</v>
      </c>
      <c r="L4" s="168"/>
      <c r="M4" s="168"/>
      <c r="N4" s="35"/>
      <c r="O4" s="35"/>
      <c r="P4" s="35"/>
      <c r="Q4" s="35"/>
      <c r="R4" s="35"/>
      <c r="S4" s="35"/>
      <c r="T4" s="35"/>
      <c r="U4" s="35"/>
      <c r="V4" s="35"/>
    </row>
    <row r="5" spans="1:22" ht="34.5" customHeight="1" thickBot="1" x14ac:dyDescent="0.45">
      <c r="A5" s="6"/>
      <c r="B5" s="8" t="s">
        <v>4</v>
      </c>
      <c r="C5" s="31" t="str">
        <f>Setting!A2&amp;"参加申込書"</f>
        <v>第２５回 マロニエサッカーフェスティバル参加申込書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</row>
    <row r="6" spans="1:22" ht="25.5" x14ac:dyDescent="0.4">
      <c r="A6" s="6"/>
      <c r="B6" s="46" t="s">
        <v>38</v>
      </c>
      <c r="C6" s="4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9"/>
    </row>
    <row r="7" spans="1:22" x14ac:dyDescent="0.4">
      <c r="A7" s="6"/>
      <c r="B7" s="48" t="s">
        <v>41</v>
      </c>
      <c r="C7" s="49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1"/>
    </row>
    <row r="8" spans="1:22" ht="25.5" customHeight="1" x14ac:dyDescent="0.4">
      <c r="A8" s="6"/>
      <c r="B8" s="50" t="s">
        <v>39</v>
      </c>
      <c r="C8" s="51"/>
      <c r="D8" s="9" t="s">
        <v>42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42" t="s">
        <v>74</v>
      </c>
      <c r="P8" s="51"/>
      <c r="Q8" s="69"/>
      <c r="R8" s="69"/>
      <c r="S8" s="69"/>
      <c r="T8" s="69"/>
      <c r="U8" s="69"/>
      <c r="V8" s="70"/>
    </row>
    <row r="9" spans="1:22" ht="25.5" customHeight="1" x14ac:dyDescent="0.4">
      <c r="A9" s="6"/>
      <c r="B9" s="52"/>
      <c r="C9" s="5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42" t="s">
        <v>75</v>
      </c>
      <c r="P9" s="51"/>
      <c r="Q9" s="69"/>
      <c r="R9" s="69"/>
      <c r="S9" s="69"/>
      <c r="T9" s="69"/>
      <c r="U9" s="69"/>
      <c r="V9" s="70"/>
    </row>
    <row r="10" spans="1:22" ht="22.5" customHeight="1" x14ac:dyDescent="0.4">
      <c r="A10" s="6"/>
      <c r="B10" s="53" t="s">
        <v>40</v>
      </c>
      <c r="C10" s="54"/>
      <c r="D10" s="71"/>
      <c r="E10" s="71"/>
      <c r="F10" s="71"/>
      <c r="G10" s="71"/>
      <c r="H10" s="71"/>
      <c r="I10" s="71"/>
      <c r="J10" s="71"/>
      <c r="K10" s="76" t="s">
        <v>77</v>
      </c>
      <c r="L10" s="76"/>
      <c r="M10" s="76"/>
      <c r="N10" s="74"/>
      <c r="O10" s="74"/>
      <c r="P10" s="74"/>
      <c r="Q10" s="74"/>
      <c r="R10" s="74"/>
      <c r="S10" s="74"/>
      <c r="T10" s="74"/>
      <c r="U10" s="74"/>
      <c r="V10" s="75"/>
    </row>
    <row r="11" spans="1:22" ht="22.5" customHeight="1" x14ac:dyDescent="0.4">
      <c r="A11" s="6"/>
      <c r="B11" s="55" t="s">
        <v>43</v>
      </c>
      <c r="C11" s="56"/>
      <c r="D11" s="72"/>
      <c r="E11" s="72"/>
      <c r="F11" s="72"/>
      <c r="G11" s="72"/>
      <c r="H11" s="72"/>
      <c r="I11" s="72"/>
      <c r="J11" s="72"/>
      <c r="K11" s="76" t="s">
        <v>76</v>
      </c>
      <c r="L11" s="76" t="s">
        <v>78</v>
      </c>
      <c r="M11" s="76"/>
      <c r="N11" s="74"/>
      <c r="O11" s="74"/>
      <c r="P11" s="74"/>
      <c r="Q11" s="74"/>
      <c r="R11" s="74"/>
      <c r="S11" s="74"/>
      <c r="T11" s="74"/>
      <c r="U11" s="74"/>
      <c r="V11" s="75"/>
    </row>
    <row r="12" spans="1:22" ht="22.5" customHeight="1" x14ac:dyDescent="0.4">
      <c r="A12" s="6"/>
      <c r="B12" s="57"/>
      <c r="C12" s="49"/>
      <c r="D12" s="73"/>
      <c r="E12" s="73"/>
      <c r="F12" s="73"/>
      <c r="G12" s="73"/>
      <c r="H12" s="73"/>
      <c r="I12" s="73"/>
      <c r="J12" s="73"/>
      <c r="K12" s="76"/>
      <c r="L12" s="76" t="s">
        <v>79</v>
      </c>
      <c r="M12" s="76"/>
      <c r="N12" s="74"/>
      <c r="O12" s="74"/>
      <c r="P12" s="74"/>
      <c r="Q12" s="74"/>
      <c r="R12" s="74"/>
      <c r="S12" s="74"/>
      <c r="T12" s="74"/>
      <c r="U12" s="74"/>
      <c r="V12" s="75"/>
    </row>
    <row r="13" spans="1:22" ht="16.5" customHeight="1" x14ac:dyDescent="0.4">
      <c r="A13" s="6"/>
      <c r="B13" s="50" t="s">
        <v>44</v>
      </c>
      <c r="C13" s="51"/>
      <c r="D13" s="51"/>
      <c r="E13" s="42" t="s">
        <v>48</v>
      </c>
      <c r="F13" s="42"/>
      <c r="G13" s="42"/>
      <c r="H13" s="42"/>
      <c r="I13" s="42"/>
      <c r="J13" s="42"/>
      <c r="K13" s="42"/>
      <c r="L13" s="42"/>
      <c r="M13" s="42"/>
      <c r="N13" s="42" t="s">
        <v>49</v>
      </c>
      <c r="O13" s="42"/>
      <c r="P13" s="42"/>
      <c r="Q13" s="42"/>
      <c r="R13" s="42"/>
      <c r="S13" s="42"/>
      <c r="T13" s="42"/>
      <c r="U13" s="42"/>
      <c r="V13" s="43"/>
    </row>
    <row r="14" spans="1:22" ht="16.5" customHeight="1" x14ac:dyDescent="0.4">
      <c r="A14" s="6"/>
      <c r="B14" s="52"/>
      <c r="C14" s="51"/>
      <c r="D14" s="51"/>
      <c r="E14" s="42" t="s">
        <v>45</v>
      </c>
      <c r="F14" s="42"/>
      <c r="G14" s="42"/>
      <c r="H14" s="42" t="s">
        <v>46</v>
      </c>
      <c r="I14" s="42"/>
      <c r="J14" s="42"/>
      <c r="K14" s="42" t="s">
        <v>47</v>
      </c>
      <c r="L14" s="42"/>
      <c r="M14" s="42"/>
      <c r="N14" s="42" t="str">
        <f>E14</f>
        <v>シャツ</v>
      </c>
      <c r="O14" s="42"/>
      <c r="P14" s="42"/>
      <c r="Q14" s="42" t="str">
        <f>H14</f>
        <v>ショーツ</v>
      </c>
      <c r="R14" s="42"/>
      <c r="S14" s="42"/>
      <c r="T14" s="42" t="str">
        <f>K14</f>
        <v>ストッキング</v>
      </c>
      <c r="U14" s="42"/>
      <c r="V14" s="43"/>
    </row>
    <row r="15" spans="1:22" ht="28.5" customHeight="1" x14ac:dyDescent="0.4">
      <c r="A15" s="6"/>
      <c r="B15" s="63" t="s">
        <v>89</v>
      </c>
      <c r="C15" s="64"/>
      <c r="D15" s="9" t="s">
        <v>50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183"/>
    </row>
    <row r="16" spans="1:22" ht="28.5" customHeight="1" thickBot="1" x14ac:dyDescent="0.45">
      <c r="A16" s="6"/>
      <c r="B16" s="65"/>
      <c r="C16" s="66"/>
      <c r="D16" s="10" t="s">
        <v>51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184"/>
    </row>
    <row r="17" spans="1:22" ht="5.25" customHeight="1" thickBot="1" x14ac:dyDescent="0.45">
      <c r="A17" s="6"/>
      <c r="B17" s="11"/>
      <c r="C17" s="11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6.5" customHeight="1" thickTop="1" x14ac:dyDescent="0.4">
      <c r="A18" s="6"/>
      <c r="B18" s="171" t="s">
        <v>52</v>
      </c>
      <c r="C18" s="172"/>
      <c r="D18" s="173"/>
      <c r="E18" s="182" t="s">
        <v>80</v>
      </c>
      <c r="F18" s="173"/>
      <c r="G18" s="173"/>
      <c r="H18" s="173"/>
      <c r="I18" s="173"/>
      <c r="J18" s="173"/>
      <c r="K18" s="173"/>
      <c r="L18" s="176" t="s">
        <v>81</v>
      </c>
      <c r="M18" s="177"/>
      <c r="N18" s="177"/>
      <c r="O18" s="177"/>
      <c r="P18" s="177"/>
      <c r="Q18" s="177"/>
      <c r="R18" s="177"/>
      <c r="S18" s="177"/>
      <c r="T18" s="177"/>
      <c r="U18" s="177"/>
      <c r="V18" s="178"/>
    </row>
    <row r="19" spans="1:22" ht="16.5" customHeight="1" thickBot="1" x14ac:dyDescent="0.45">
      <c r="A19" s="6"/>
      <c r="B19" s="174"/>
      <c r="C19" s="175"/>
      <c r="D19" s="175"/>
      <c r="E19" s="175"/>
      <c r="F19" s="175"/>
      <c r="G19" s="175"/>
      <c r="H19" s="175"/>
      <c r="I19" s="175"/>
      <c r="J19" s="175"/>
      <c r="K19" s="175"/>
      <c r="L19" s="179" t="s">
        <v>83</v>
      </c>
      <c r="M19" s="180"/>
      <c r="N19" s="180"/>
      <c r="O19" s="180"/>
      <c r="P19" s="180"/>
      <c r="Q19" s="180"/>
      <c r="R19" s="180"/>
      <c r="S19" s="180"/>
      <c r="T19" s="180"/>
      <c r="U19" s="180"/>
      <c r="V19" s="181"/>
    </row>
    <row r="20" spans="1:22" ht="16.5" customHeight="1" x14ac:dyDescent="0.4">
      <c r="A20" s="6"/>
      <c r="B20" s="150" t="str">
        <f>Setting!F1&amp;"３月"</f>
        <v>令和８年３月</v>
      </c>
      <c r="C20" s="151"/>
      <c r="D20" s="152"/>
      <c r="E20" s="45" t="s">
        <v>58</v>
      </c>
      <c r="F20" s="38"/>
      <c r="G20" s="38"/>
      <c r="H20" s="38"/>
      <c r="I20" s="38" t="s">
        <v>57</v>
      </c>
      <c r="J20" s="38"/>
      <c r="K20" s="38"/>
      <c r="L20" s="38"/>
      <c r="M20" s="38" t="s">
        <v>55</v>
      </c>
      <c r="N20" s="38"/>
      <c r="O20" s="38" t="s">
        <v>56</v>
      </c>
      <c r="P20" s="38"/>
      <c r="Q20" s="38"/>
      <c r="R20" s="38"/>
      <c r="S20" s="38" t="s">
        <v>59</v>
      </c>
      <c r="T20" s="38"/>
      <c r="U20" s="38" t="s">
        <v>60</v>
      </c>
      <c r="V20" s="39"/>
    </row>
    <row r="21" spans="1:22" ht="16.5" customHeight="1" thickBot="1" x14ac:dyDescent="0.45">
      <c r="A21" s="6"/>
      <c r="B21" s="153"/>
      <c r="C21" s="154"/>
      <c r="D21" s="155"/>
      <c r="E21" s="44" t="s">
        <v>53</v>
      </c>
      <c r="F21" s="37"/>
      <c r="G21" s="37" t="s">
        <v>54</v>
      </c>
      <c r="H21" s="37"/>
      <c r="I21" s="37" t="s">
        <v>53</v>
      </c>
      <c r="J21" s="37"/>
      <c r="K21" s="37" t="s">
        <v>54</v>
      </c>
      <c r="L21" s="37"/>
      <c r="M21" s="40"/>
      <c r="N21" s="40"/>
      <c r="O21" s="37" t="s">
        <v>53</v>
      </c>
      <c r="P21" s="37"/>
      <c r="Q21" s="37" t="s">
        <v>54</v>
      </c>
      <c r="R21" s="37"/>
      <c r="S21" s="40"/>
      <c r="T21" s="40"/>
      <c r="U21" s="40"/>
      <c r="V21" s="41"/>
    </row>
    <row r="22" spans="1:22" ht="22.5" customHeight="1" x14ac:dyDescent="0.4">
      <c r="A22" s="6"/>
      <c r="B22" s="156" t="str">
        <f>Setting!D4&amp;"[前日夜]"</f>
        <v>３／２６(木)[前日夜]</v>
      </c>
      <c r="C22" s="157"/>
      <c r="D22" s="158"/>
      <c r="E22" s="23"/>
      <c r="F22" s="21" t="s">
        <v>61</v>
      </c>
      <c r="G22" s="20"/>
      <c r="H22" s="21" t="s">
        <v>61</v>
      </c>
      <c r="I22" s="20"/>
      <c r="J22" s="21" t="s">
        <v>61</v>
      </c>
      <c r="K22" s="20"/>
      <c r="L22" s="21" t="s">
        <v>61</v>
      </c>
      <c r="M22" s="20"/>
      <c r="N22" s="21" t="s">
        <v>61</v>
      </c>
      <c r="O22" s="20"/>
      <c r="P22" s="21" t="s">
        <v>61</v>
      </c>
      <c r="Q22" s="20"/>
      <c r="R22" s="21" t="s">
        <v>61</v>
      </c>
      <c r="S22" s="20"/>
      <c r="T22" s="21" t="s">
        <v>61</v>
      </c>
      <c r="U22" s="20" t="str">
        <f>IF(COUNT(E22:T22)&gt;0,SUM(E22,G22,I22,K22,M22,O22,Q22,S22),"")</f>
        <v/>
      </c>
      <c r="V22" s="22" t="s">
        <v>61</v>
      </c>
    </row>
    <row r="23" spans="1:22" ht="22.5" customHeight="1" x14ac:dyDescent="0.4">
      <c r="A23" s="6"/>
      <c r="B23" s="159" t="str">
        <f>Setting!D5&amp;"[１日目]"</f>
        <v>３／２７(金)[１日目]</v>
      </c>
      <c r="C23" s="160"/>
      <c r="D23" s="161"/>
      <c r="E23" s="24"/>
      <c r="F23" s="15" t="s">
        <v>61</v>
      </c>
      <c r="G23" s="14"/>
      <c r="H23" s="15" t="s">
        <v>61</v>
      </c>
      <c r="I23" s="14"/>
      <c r="J23" s="15" t="s">
        <v>61</v>
      </c>
      <c r="K23" s="14"/>
      <c r="L23" s="15" t="s">
        <v>61</v>
      </c>
      <c r="M23" s="14"/>
      <c r="N23" s="15" t="s">
        <v>61</v>
      </c>
      <c r="O23" s="14"/>
      <c r="P23" s="15" t="s">
        <v>61</v>
      </c>
      <c r="Q23" s="14"/>
      <c r="R23" s="15" t="s">
        <v>61</v>
      </c>
      <c r="S23" s="14"/>
      <c r="T23" s="15" t="s">
        <v>61</v>
      </c>
      <c r="U23" s="14" t="str">
        <f>IF(COUNT(E23:T23)&gt;0,SUM(E23,G23,I23,K23,M23,O23,Q23,S23),"")</f>
        <v/>
      </c>
      <c r="V23" s="16" t="s">
        <v>61</v>
      </c>
    </row>
    <row r="24" spans="1:22" ht="22.5" customHeight="1" thickBot="1" x14ac:dyDescent="0.45">
      <c r="A24" s="6"/>
      <c r="B24" s="162" t="str">
        <f>Setting!D6&amp;"[２日目]"</f>
        <v>３／２８(土)[２日目]</v>
      </c>
      <c r="C24" s="163"/>
      <c r="D24" s="164"/>
      <c r="E24" s="25"/>
      <c r="F24" s="18" t="s">
        <v>61</v>
      </c>
      <c r="G24" s="17"/>
      <c r="H24" s="18" t="s">
        <v>61</v>
      </c>
      <c r="I24" s="17"/>
      <c r="J24" s="18" t="s">
        <v>61</v>
      </c>
      <c r="K24" s="17"/>
      <c r="L24" s="18" t="s">
        <v>61</v>
      </c>
      <c r="M24" s="17"/>
      <c r="N24" s="18" t="s">
        <v>61</v>
      </c>
      <c r="O24" s="17"/>
      <c r="P24" s="18" t="s">
        <v>61</v>
      </c>
      <c r="Q24" s="17"/>
      <c r="R24" s="18" t="s">
        <v>61</v>
      </c>
      <c r="S24" s="17"/>
      <c r="T24" s="18" t="s">
        <v>61</v>
      </c>
      <c r="U24" s="17" t="str">
        <f>IF(COUNT(E24:T24)&gt;0,SUM(E24,G24,I24,K24,M24,O24,Q24,S24),"")</f>
        <v/>
      </c>
      <c r="V24" s="19" t="s">
        <v>61</v>
      </c>
    </row>
    <row r="25" spans="1:22" ht="6" customHeight="1" thickTop="1" thickBot="1" x14ac:dyDescent="0.45">
      <c r="A25" s="6"/>
      <c r="B25" s="6"/>
      <c r="C25" s="6"/>
      <c r="D25" s="6"/>
      <c r="E25" s="6"/>
      <c r="F25" s="7"/>
      <c r="G25" s="6"/>
      <c r="H25" s="7"/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ht="17.25" customHeight="1" thickTop="1" thickBot="1" x14ac:dyDescent="0.45">
      <c r="A26" s="6"/>
      <c r="B26" s="102" t="s">
        <v>62</v>
      </c>
      <c r="C26" s="103"/>
      <c r="D26" s="104"/>
      <c r="E26" s="165" t="s">
        <v>95</v>
      </c>
      <c r="F26" s="91"/>
      <c r="G26" s="91"/>
      <c r="H26" s="91"/>
      <c r="I26" s="91"/>
      <c r="J26" s="90" t="s">
        <v>82</v>
      </c>
      <c r="K26" s="91"/>
      <c r="L26" s="91"/>
      <c r="M26" s="91"/>
      <c r="N26" s="91"/>
      <c r="O26" s="91"/>
      <c r="P26" s="91"/>
      <c r="Q26" s="91"/>
      <c r="R26" s="91"/>
      <c r="S26" s="99" t="s">
        <v>65</v>
      </c>
      <c r="T26" s="100"/>
      <c r="U26" s="100"/>
      <c r="V26" s="101"/>
    </row>
    <row r="27" spans="1:22" ht="17.25" customHeight="1" thickBot="1" x14ac:dyDescent="0.45">
      <c r="A27" s="6"/>
      <c r="B27" s="105"/>
      <c r="C27" s="106"/>
      <c r="D27" s="107"/>
      <c r="E27" s="95" t="str">
        <f>Setting!D5</f>
        <v>３／２７(金)</v>
      </c>
      <c r="F27" s="96"/>
      <c r="G27" s="96"/>
      <c r="H27" s="96"/>
      <c r="I27" s="137" t="str">
        <f>Setting!D6</f>
        <v>３／２８(土)</v>
      </c>
      <c r="J27" s="96"/>
      <c r="K27" s="96"/>
      <c r="L27" s="96"/>
      <c r="M27" s="137" t="str">
        <f>Setting!D7</f>
        <v>３／２９(日)</v>
      </c>
      <c r="N27" s="96"/>
      <c r="O27" s="96"/>
      <c r="P27" s="96"/>
      <c r="Q27" s="137" t="s">
        <v>60</v>
      </c>
      <c r="R27" s="138"/>
      <c r="S27" s="79" t="s">
        <v>66</v>
      </c>
      <c r="T27" s="80"/>
      <c r="U27" s="80"/>
      <c r="V27" s="81"/>
    </row>
    <row r="28" spans="1:22" ht="24" customHeight="1" x14ac:dyDescent="0.4">
      <c r="A28" s="6"/>
      <c r="B28" s="139" t="s">
        <v>63</v>
      </c>
      <c r="C28" s="140"/>
      <c r="D28" s="140"/>
      <c r="E28" s="122"/>
      <c r="F28" s="123"/>
      <c r="G28" s="123"/>
      <c r="H28" s="28" t="s">
        <v>85</v>
      </c>
      <c r="I28" s="122"/>
      <c r="J28" s="123"/>
      <c r="K28" s="123"/>
      <c r="L28" s="28" t="s">
        <v>85</v>
      </c>
      <c r="M28" s="122"/>
      <c r="N28" s="123"/>
      <c r="O28" s="123"/>
      <c r="P28" s="126" t="s">
        <v>85</v>
      </c>
      <c r="Q28" s="128" t="str">
        <f>IF(COUNT(E28:O29)&gt;0,SUM(E28,I28,E29,I29,M28),"")</f>
        <v/>
      </c>
      <c r="R28" s="129" t="s">
        <v>85</v>
      </c>
      <c r="S28" s="82" t="str">
        <f>Setting!E5&amp;"PM7:30～"</f>
        <v>３月２７日(金)PM7:30～</v>
      </c>
      <c r="T28" s="83"/>
      <c r="U28" s="83"/>
      <c r="V28" s="84"/>
    </row>
    <row r="29" spans="1:22" ht="24" customHeight="1" thickBot="1" x14ac:dyDescent="0.45">
      <c r="A29" s="6"/>
      <c r="B29" s="141" t="s">
        <v>64</v>
      </c>
      <c r="C29" s="142"/>
      <c r="D29" s="142"/>
      <c r="E29" s="169"/>
      <c r="F29" s="170"/>
      <c r="G29" s="170"/>
      <c r="H29" s="29" t="s">
        <v>85</v>
      </c>
      <c r="I29" s="169"/>
      <c r="J29" s="170"/>
      <c r="K29" s="170"/>
      <c r="L29" s="29" t="s">
        <v>85</v>
      </c>
      <c r="M29" s="124"/>
      <c r="N29" s="125"/>
      <c r="O29" s="125"/>
      <c r="P29" s="127"/>
      <c r="Q29" s="124"/>
      <c r="R29" s="130"/>
      <c r="S29" s="85" t="s">
        <v>70</v>
      </c>
      <c r="T29" s="86"/>
      <c r="U29" s="86"/>
      <c r="V29" s="87"/>
    </row>
    <row r="30" spans="1:22" ht="19.5" thickBot="1" x14ac:dyDescent="0.45">
      <c r="A30" s="6"/>
      <c r="B30" s="92" t="str">
        <f>"※代金は"&amp;Setting!D7&amp;"にＡチーム会場にてまとめて受け取ります。"</f>
        <v>※代金は３／２９(日)にＡチーム会場にてまとめて受け取ります。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4"/>
      <c r="S30" s="143" t="s">
        <v>71</v>
      </c>
      <c r="T30" s="145" t="s">
        <v>86</v>
      </c>
      <c r="U30" s="146"/>
      <c r="V30" s="147"/>
    </row>
    <row r="31" spans="1:22" ht="5.25" customHeight="1" thickTop="1" thickBot="1" x14ac:dyDescent="0.45">
      <c r="A31" s="6"/>
      <c r="B31" s="2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44"/>
      <c r="T31" s="148"/>
      <c r="U31" s="148"/>
      <c r="V31" s="149"/>
    </row>
    <row r="32" spans="1:22" ht="20.25" thickTop="1" thickBot="1" x14ac:dyDescent="0.45">
      <c r="A32" s="6"/>
      <c r="B32" s="97" t="s">
        <v>67</v>
      </c>
      <c r="C32" s="98"/>
      <c r="D32" s="77" t="s">
        <v>84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30" t="s">
        <v>72</v>
      </c>
      <c r="T32" s="88"/>
      <c r="U32" s="89"/>
      <c r="V32" s="27" t="s">
        <v>61</v>
      </c>
    </row>
    <row r="33" spans="1:22" ht="25.5" customHeight="1" thickTop="1" x14ac:dyDescent="0.4">
      <c r="A33" s="6"/>
      <c r="B33" s="131" t="str">
        <f>E27</f>
        <v>３／２７(金)</v>
      </c>
      <c r="C33" s="132"/>
      <c r="D33" s="135"/>
      <c r="E33" s="132"/>
      <c r="F33" s="135" t="s">
        <v>68</v>
      </c>
      <c r="G33" s="132"/>
      <c r="H33" s="132"/>
      <c r="I33" s="132"/>
      <c r="J33" s="108"/>
      <c r="K33" s="109"/>
      <c r="L33" s="109"/>
      <c r="M33" s="109"/>
      <c r="N33" s="109"/>
      <c r="O33" s="109"/>
      <c r="P33" s="109"/>
      <c r="Q33" s="109"/>
      <c r="R33" s="110"/>
      <c r="S33" s="114" t="s">
        <v>87</v>
      </c>
      <c r="T33" s="115"/>
      <c r="U33" s="115"/>
      <c r="V33" s="115"/>
    </row>
    <row r="34" spans="1:22" ht="25.5" customHeight="1" thickBot="1" x14ac:dyDescent="0.45">
      <c r="A34" s="6"/>
      <c r="B34" s="133" t="str">
        <f>I27</f>
        <v>３／２８(土)</v>
      </c>
      <c r="C34" s="134"/>
      <c r="D34" s="136"/>
      <c r="E34" s="134"/>
      <c r="F34" s="136" t="s">
        <v>69</v>
      </c>
      <c r="G34" s="134"/>
      <c r="H34" s="134"/>
      <c r="I34" s="134"/>
      <c r="J34" s="111"/>
      <c r="K34" s="112"/>
      <c r="L34" s="112"/>
      <c r="M34" s="112"/>
      <c r="N34" s="112"/>
      <c r="O34" s="112"/>
      <c r="P34" s="112"/>
      <c r="Q34" s="112"/>
      <c r="R34" s="113"/>
      <c r="S34" s="116" t="s">
        <v>96</v>
      </c>
      <c r="T34" s="117"/>
      <c r="U34" s="117"/>
      <c r="V34" s="117"/>
    </row>
    <row r="35" spans="1:22" ht="19.5" thickTop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4">
      <c r="A36" s="6"/>
      <c r="B36" s="6"/>
      <c r="C36" s="6"/>
      <c r="D36" s="6"/>
      <c r="E36" s="6"/>
      <c r="F36" s="6"/>
      <c r="G36" s="6"/>
      <c r="H36" s="6"/>
      <c r="I36" s="6" t="s">
        <v>90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4">
      <c r="A37" s="6"/>
      <c r="B37" s="6"/>
      <c r="C37" s="6"/>
      <c r="D37" s="6"/>
      <c r="E37" s="6"/>
      <c r="F37" s="6"/>
      <c r="G37" s="6"/>
      <c r="H37" s="6"/>
      <c r="I37" s="6"/>
      <c r="J37" s="6" t="s">
        <v>91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x14ac:dyDescent="0.4">
      <c r="J38" t="s">
        <v>92</v>
      </c>
    </row>
    <row r="39" spans="1:22" x14ac:dyDescent="0.4">
      <c r="J39" t="s">
        <v>93</v>
      </c>
    </row>
    <row r="40" spans="1:22" x14ac:dyDescent="0.4">
      <c r="I40" t="s">
        <v>94</v>
      </c>
    </row>
  </sheetData>
  <mergeCells count="109">
    <mergeCell ref="B20:D21"/>
    <mergeCell ref="B22:D22"/>
    <mergeCell ref="B23:D23"/>
    <mergeCell ref="B24:D24"/>
    <mergeCell ref="E26:I26"/>
    <mergeCell ref="K3:O3"/>
    <mergeCell ref="K4:O4"/>
    <mergeCell ref="E29:G29"/>
    <mergeCell ref="I28:K28"/>
    <mergeCell ref="I29:K29"/>
    <mergeCell ref="B18:D19"/>
    <mergeCell ref="L18:V18"/>
    <mergeCell ref="L19:V19"/>
    <mergeCell ref="E18:K19"/>
    <mergeCell ref="N15:P15"/>
    <mergeCell ref="N16:P16"/>
    <mergeCell ref="Q15:S15"/>
    <mergeCell ref="Q16:S16"/>
    <mergeCell ref="T15:V15"/>
    <mergeCell ref="T16:V16"/>
    <mergeCell ref="L12:M12"/>
    <mergeCell ref="B13:D14"/>
    <mergeCell ref="J33:R33"/>
    <mergeCell ref="J34:R34"/>
    <mergeCell ref="S33:V33"/>
    <mergeCell ref="S34:V34"/>
    <mergeCell ref="K2:V2"/>
    <mergeCell ref="B2:J2"/>
    <mergeCell ref="B3:J3"/>
    <mergeCell ref="C4:J4"/>
    <mergeCell ref="M28:O29"/>
    <mergeCell ref="P28:P29"/>
    <mergeCell ref="Q28:Q29"/>
    <mergeCell ref="R28:R29"/>
    <mergeCell ref="B33:C33"/>
    <mergeCell ref="B34:C34"/>
    <mergeCell ref="D33:E33"/>
    <mergeCell ref="D34:E34"/>
    <mergeCell ref="F33:I33"/>
    <mergeCell ref="F34:I34"/>
    <mergeCell ref="I27:L27"/>
    <mergeCell ref="M27:P27"/>
    <mergeCell ref="Q27:R27"/>
    <mergeCell ref="E28:G28"/>
    <mergeCell ref="B28:D28"/>
    <mergeCell ref="B29:D29"/>
    <mergeCell ref="D32:R32"/>
    <mergeCell ref="S27:V27"/>
    <mergeCell ref="S28:V28"/>
    <mergeCell ref="S29:V29"/>
    <mergeCell ref="T32:U32"/>
    <mergeCell ref="J26:R26"/>
    <mergeCell ref="B30:R30"/>
    <mergeCell ref="E27:H27"/>
    <mergeCell ref="B32:C32"/>
    <mergeCell ref="S26:V26"/>
    <mergeCell ref="B26:D27"/>
    <mergeCell ref="S30:S31"/>
    <mergeCell ref="T30:V31"/>
    <mergeCell ref="B15:C16"/>
    <mergeCell ref="E15:G15"/>
    <mergeCell ref="E16:G16"/>
    <mergeCell ref="H15:J15"/>
    <mergeCell ref="H16:J16"/>
    <mergeCell ref="K15:M15"/>
    <mergeCell ref="K16:M16"/>
    <mergeCell ref="Q8:V8"/>
    <mergeCell ref="Q9:V9"/>
    <mergeCell ref="D10:J10"/>
    <mergeCell ref="D11:J12"/>
    <mergeCell ref="N10:V10"/>
    <mergeCell ref="N11:V11"/>
    <mergeCell ref="N12:V12"/>
    <mergeCell ref="K10:M10"/>
    <mergeCell ref="K11:K12"/>
    <mergeCell ref="L11:M11"/>
    <mergeCell ref="B7:C7"/>
    <mergeCell ref="B8:C9"/>
    <mergeCell ref="B10:C10"/>
    <mergeCell ref="B11:C12"/>
    <mergeCell ref="D6:V7"/>
    <mergeCell ref="E8:N8"/>
    <mergeCell ref="D9:N9"/>
    <mergeCell ref="O8:P8"/>
    <mergeCell ref="O9:P9"/>
    <mergeCell ref="C5:V5"/>
    <mergeCell ref="P3:Q4"/>
    <mergeCell ref="R3:V4"/>
    <mergeCell ref="I21:J21"/>
    <mergeCell ref="K21:L21"/>
    <mergeCell ref="O21:P21"/>
    <mergeCell ref="Q21:R21"/>
    <mergeCell ref="U20:V21"/>
    <mergeCell ref="S20:T21"/>
    <mergeCell ref="M20:N21"/>
    <mergeCell ref="E13:M13"/>
    <mergeCell ref="N13:V13"/>
    <mergeCell ref="E21:F21"/>
    <mergeCell ref="G21:H21"/>
    <mergeCell ref="E20:H20"/>
    <mergeCell ref="I20:L20"/>
    <mergeCell ref="O20:R20"/>
    <mergeCell ref="E14:G14"/>
    <mergeCell ref="H14:J14"/>
    <mergeCell ref="K14:M14"/>
    <mergeCell ref="N14:P14"/>
    <mergeCell ref="Q14:S14"/>
    <mergeCell ref="T14:V14"/>
    <mergeCell ref="B6:C6"/>
  </mergeCells>
  <phoneticPr fontId="1"/>
  <conditionalFormatting sqref="E15:V16">
    <cfRule type="cellIs" dxfId="8" priority="1" operator="equal">
      <formula>"灰"</formula>
    </cfRule>
    <cfRule type="cellIs" dxfId="7" priority="2" operator="equal">
      <formula>"水"</formula>
    </cfRule>
    <cfRule type="cellIs" dxfId="6" priority="3" operator="equal">
      <formula>"紫"</formula>
    </cfRule>
    <cfRule type="cellIs" dxfId="5" priority="4" operator="equal">
      <formula>"桃"</formula>
    </cfRule>
    <cfRule type="cellIs" dxfId="4" priority="5" operator="equal">
      <formula>"橙"</formula>
    </cfRule>
    <cfRule type="cellIs" dxfId="3" priority="6" operator="equal">
      <formula>"緑"</formula>
    </cfRule>
    <cfRule type="cellIs" dxfId="2" priority="7" operator="equal">
      <formula>"黄"</formula>
    </cfRule>
    <cfRule type="cellIs" dxfId="1" priority="8" operator="equal">
      <formula>"青"</formula>
    </cfRule>
    <cfRule type="cellIs" dxfId="0" priority="9" operator="equal">
      <formula>"赤"</formula>
    </cfRule>
  </conditionalFormatting>
  <dataValidations count="2">
    <dataValidation type="list" allowBlank="1" showInputMessage="1" showErrorMessage="1" sqref="T30:V30" xr:uid="{29DD30B2-F9F4-41EA-8751-806C0E40C095}">
      <formula1>"　,参加する,参加しない"</formula1>
    </dataValidation>
    <dataValidation type="list" allowBlank="1" showInputMessage="1" showErrorMessage="1" sqref="D33:E34" xr:uid="{242E9210-4A46-4C50-8767-F87329E7D1E0}">
      <formula1>"　,〇(希望する),希望しない"</formula1>
    </dataValidation>
  </dataValidations>
  <hyperlinks>
    <hyperlink ref="C4" r:id="rId1" xr:uid="{0703D7E1-2822-4226-ADBA-DFB24011DE13}"/>
  </hyperlinks>
  <pageMargins left="0.31496062992125984" right="0.31496062992125984" top="0.35433070866141736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Setting</vt:lpstr>
      <vt:lpstr>Sheet1</vt:lpstr>
      <vt:lpstr>WeekdayTable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Yoshikatsu Hirayama</dc:creator>
  <cp:lastModifiedBy>平山 義勝</cp:lastModifiedBy>
  <cp:lastPrinted>2024-02-25T01:58:00Z</cp:lastPrinted>
  <dcterms:created xsi:type="dcterms:W3CDTF">2024-02-24T23:27:41Z</dcterms:created>
  <dcterms:modified xsi:type="dcterms:W3CDTF">2025-12-08T22:03:57Z</dcterms:modified>
</cp:coreProperties>
</file>